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voronos\Documents\ArduinoSupport\"/>
    </mc:Choice>
  </mc:AlternateContent>
  <bookViews>
    <workbookView xWindow="0" yWindow="0" windowWidth="19965" windowHeight="106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1" l="1"/>
  <c r="C94" i="1"/>
  <c r="D90" i="1"/>
  <c r="C90" i="1"/>
  <c r="D87" i="1"/>
  <c r="C87" i="1"/>
  <c r="C50" i="1"/>
  <c r="D84" i="1" l="1"/>
  <c r="D81" i="1"/>
  <c r="C81" i="1"/>
  <c r="D78" i="1"/>
  <c r="C78" i="1"/>
  <c r="D75" i="1"/>
  <c r="C75" i="1"/>
  <c r="D72" i="1"/>
  <c r="C72" i="1"/>
  <c r="D69" i="1"/>
  <c r="C69" i="1"/>
  <c r="D66" i="1"/>
  <c r="C66" i="1"/>
  <c r="D63" i="1"/>
  <c r="C63" i="1"/>
  <c r="D60" i="1"/>
  <c r="C60" i="1"/>
  <c r="D56" i="1"/>
  <c r="C56" i="1"/>
  <c r="D53" i="1"/>
  <c r="C53" i="1"/>
  <c r="D50" i="1"/>
  <c r="D47" i="1"/>
  <c r="C47" i="1"/>
  <c r="D44" i="1"/>
  <c r="C44" i="1"/>
  <c r="C41" i="1"/>
  <c r="D41" i="1" s="1"/>
  <c r="C38" i="1"/>
  <c r="D38" i="1" s="1"/>
  <c r="D35" i="1"/>
  <c r="C35" i="1"/>
  <c r="D32" i="1"/>
  <c r="D29" i="1"/>
  <c r="C26" i="1"/>
  <c r="D26" i="1" s="1"/>
  <c r="C23" i="1"/>
  <c r="D23" i="1" s="1"/>
  <c r="D20" i="1"/>
  <c r="C20" i="1"/>
  <c r="D17" i="1"/>
  <c r="C14" i="1"/>
  <c r="D14" i="1" s="1"/>
  <c r="C11" i="1"/>
  <c r="D11" i="1" s="1"/>
  <c r="C8" i="1"/>
  <c r="D8" i="1" s="1"/>
  <c r="D5" i="1"/>
  <c r="D2" i="1"/>
</calcChain>
</file>

<file path=xl/sharedStrings.xml><?xml version="1.0" encoding="utf-8"?>
<sst xmlns="http://schemas.openxmlformats.org/spreadsheetml/2006/main" count="97" uniqueCount="97">
  <si>
    <t>1.</t>
  </si>
  <si>
    <t>1 ¾” diameter 4 ¾” height Aluminum Can</t>
  </si>
  <si>
    <t>(http://www.aluminumbottles.com/wp-content/uploads/2014/02/ElementalSpec_ScrewCapCans.pdf)</t>
  </si>
  <si>
    <t xml:space="preserve">Price: $1.23  (case of 160: $196.64) </t>
  </si>
  <si>
    <t>6" X 3" Aluminum Kitchen Tile</t>
  </si>
  <si>
    <t>(https://www.amazon.com/Art3d-100-Pieces-Kitchen-Backsplash-Aluminium/dp/B01D37E00W)</t>
  </si>
  <si>
    <t>12" of 1"- wide Scotch Extreme Mounting Tape, 1-inch X 400-inches</t>
  </si>
  <si>
    <t>(https://www.amazon.com/Scotch-Extreme-Mounting-400-inches-414-LONGDC/dp/B00FUEN2GK)</t>
  </si>
  <si>
    <t>Price: $0.60  ($19.97 for 400")</t>
  </si>
  <si>
    <t>125 W Lewis N. Clark Immersion Heater</t>
  </si>
  <si>
    <t>(https://lewisnclark.com/immersion-heater/)</t>
  </si>
  <si>
    <t>Price: $7.04  (12% discount from bulk price of $8.00)</t>
  </si>
  <si>
    <t>Aluminum Reinforced Epoxy Putty</t>
  </si>
  <si>
    <t>(https://www.zoro.com/blue-magic-aluminum-epoxy-putty-2-oz-16402/i/G1481532/)</t>
  </si>
  <si>
    <t>Price: $0.73  ($7.30 for material for 10 units)</t>
  </si>
  <si>
    <t>¼" of Wood Craft Stick</t>
  </si>
  <si>
    <t>(https://www.amazon.com/Simply-Art-Wood-Craft-Sticks/dp/B003BRZ8II)</t>
  </si>
  <si>
    <t>Price: $0.00 ($5.64 for 150 4.5"pieces)</t>
  </si>
  <si>
    <t>Disposable Nitrile Gloves</t>
  </si>
  <si>
    <t>(https://www.amazon.com/Superior-RDCNPF-KeepKleen-Glove-Disposable/dp/B00BHMBDF6)</t>
  </si>
  <si>
    <t>Price: $0.10  ($9.50 for 100)</t>
  </si>
  <si>
    <t>Waterproof DS18B20 Temperature Probe</t>
  </si>
  <si>
    <t>(https://www.amazon.com/ELENKER-Waterproof-Temperature-Thermometer-Resistance/dp/B01DQQPR2A?pldnSite=1)</t>
  </si>
  <si>
    <t>Price: $2.40  ($11.99  for 5)</t>
  </si>
  <si>
    <t>(https://www.adafruit.com/product/1957)</t>
  </si>
  <si>
    <t>Price: $1.76  (for order of 100+)</t>
  </si>
  <si>
    <t>Three Screw On Wire Connectors</t>
  </si>
  <si>
    <t>(https://www.amazon.com/Morris-Products-23171-Screw-Connector/dp/B01LVTJYJJ)</t>
  </si>
  <si>
    <t>Price: $ 0.05  (1000 for $17.35)</t>
  </si>
  <si>
    <t>3" Stainless Steel Flat Bar</t>
  </si>
  <si>
    <t>(https://www.speedymetals.com/pc-2536-8259-18-x-12-316-stainless-steel-annealed-pickled.aspx)</t>
  </si>
  <si>
    <t>Price: $1.65  ($205 + shipping for 130)</t>
  </si>
  <si>
    <t>6" 85 ˚C Cable Tie</t>
  </si>
  <si>
    <t>Price: $0.08  ($8.44 for 100)</t>
  </si>
  <si>
    <t>Two Evercool EC8025M05CA 5V DC 180 mA fans</t>
  </si>
  <si>
    <t>(http://www.evercoolusa.com/?p=710)</t>
  </si>
  <si>
    <t>Price: $10.00   (for 250+)</t>
  </si>
  <si>
    <t>Two 9 mm x 16" Zip Cable Ties</t>
  </si>
  <si>
    <t>(https://www.amazon.com/100-Pack-Heavy-Cable-Strap-Black/dp/B00QSNY53Q)</t>
  </si>
  <si>
    <t>Price: $0.36  ($17.85 for 100)</t>
  </si>
  <si>
    <t>COMPONENT</t>
  </si>
  <si>
    <t>INFORMATION</t>
  </si>
  <si>
    <t>COST FOR 130</t>
  </si>
  <si>
    <t>COST PER STUDENT</t>
  </si>
  <si>
    <t>Long (20 cm) DuPont Male/Male Jumper Wires – Each packet supports two students</t>
  </si>
  <si>
    <t>6"L x 5"W x 3"H White Corrugated Mailing Box</t>
  </si>
  <si>
    <t xml:space="preserve">Price: $0.75  (case of 50: $37.45) </t>
  </si>
  <si>
    <t xml:space="preserve">           Omron G3NA-210B DC5-24 Relay</t>
  </si>
  <si>
    <t xml:space="preserve">           6 ft Polarized two-Prong Extension Cord</t>
  </si>
  <si>
    <t>Arduino and Breadboard Holder</t>
  </si>
  <si>
    <t xml:space="preserve">Price: $3.56 (for order of 100+) </t>
  </si>
  <si>
    <t>Arduino UNO R3 or Arduino UNO R3 Clone with USB Cable</t>
  </si>
  <si>
    <t xml:space="preserve">Price: $10.99 </t>
  </si>
  <si>
    <t>Quality Half-Size Breadboard</t>
  </si>
  <si>
    <t>(https://www.arrow.com/en/products/bb400/busboard-prototype-systems)</t>
  </si>
  <si>
    <t>Price: $3.894</t>
  </si>
  <si>
    <t>MOSFET 60V N-Channel QFET Logic Level</t>
  </si>
  <si>
    <t>(https://www.amazon.com/MOSFET-N-Channel-Logic-Level-pieces/dp/B00LUF4V90#detail-bullets)</t>
  </si>
  <si>
    <t>Price: $1.80  (100 for $179.85)</t>
  </si>
  <si>
    <t>(https://www.amazon.com/E-Projects-100EP51410K0-10k-Resistors-Pack/dp/B0185FGYQA)</t>
  </si>
  <si>
    <t>Price: $0.06  (100 for $6.16)</t>
  </si>
  <si>
    <t>(https://www.amazon.com/E-Projects-100EP514220R-220-Resistors-Pack/dp/B0185FGNWK)</t>
  </si>
  <si>
    <t>Price: $0.05  (100 for $5.16)</t>
  </si>
  <si>
    <t>(https://www.amazon.com/Uxcell-a11122200ux0101-Axial-Metal-Resistors/dp/B008DFUFOU)</t>
  </si>
  <si>
    <t>Price: $0.09  (100 for $9.03)</t>
  </si>
  <si>
    <t>Two Rectifier Diodes</t>
  </si>
  <si>
    <t>(https://www.amazon.com/1000V-Rectifier-Diodes-1N4007-DO-41/dp/B01AOX72D0)</t>
  </si>
  <si>
    <t>Price: $0.12  (100 for $5.99)</t>
  </si>
  <si>
    <t>Short (10 cm) DuPont Male/Male Jumper Wires</t>
  </si>
  <si>
    <t>(https://www.adafruit.com/product/1956)</t>
  </si>
  <si>
    <t>Price: $1.56  (for order of 100+)</t>
  </si>
  <si>
    <t>CP2102 USB to TTL Serial Cable</t>
  </si>
  <si>
    <t>(https://www.adafruit.com/product/954)</t>
  </si>
  <si>
    <t>Price: $8.95</t>
  </si>
  <si>
    <t>Vinyl Electrical Tape</t>
  </si>
  <si>
    <t>(https://www.amazon.com/Scotch-Super-Vinyl-Electrical-Tape/dp/B00004WCCL)</t>
  </si>
  <si>
    <t>Price: $0.01  ($6.05 for 66')</t>
  </si>
  <si>
    <t xml:space="preserve">           (https://www.sparkfun.com/products/11235)</t>
  </si>
  <si>
    <t xml:space="preserve">The Elegoo UNO R3 with the included USB cable was used by 35 students in a semester-long class, and there were no issues. </t>
  </si>
  <si>
    <t xml:space="preserve">            (https://www.shopcross.com/product/omron-g3na210bdc524-solid-state-relay-5-24-vdc-19-264-vac-operating)</t>
  </si>
  <si>
    <t xml:space="preserve">           Price: $15.62</t>
  </si>
  <si>
    <t>TOTAL</t>
  </si>
  <si>
    <t xml:space="preserve">           Price: $1.67</t>
  </si>
  <si>
    <t xml:space="preserve">           (https://www.target.com/p/indoor-extension-cord-white-6-woods/-/A-12890099)</t>
  </si>
  <si>
    <t>(https://www.lowes.com/pd/Utilitech-6-Outlet-Power-Strip-Built-in-Circuit-Breaker/50211131)</t>
  </si>
  <si>
    <t>Power Strip</t>
  </si>
  <si>
    <t>Price: $3.97</t>
  </si>
  <si>
    <r>
      <t>(</t>
    </r>
    <r>
      <rPr>
        <sz val="11"/>
        <color theme="4" tint="-0.499984740745262"/>
        <rFont val="Calibri"/>
        <family val="2"/>
        <scheme val="minor"/>
      </rPr>
      <t>https://www.lowes.com/pd/Morris-Products-100-Pack-6-in-Nylon-Cable-Ties/4618316</t>
    </r>
    <r>
      <rPr>
        <i/>
        <sz val="11"/>
        <color theme="4" tint="-0.499984740745262"/>
        <rFont val="Calibri"/>
        <family val="2"/>
        <scheme val="minor"/>
      </rPr>
      <t>)</t>
    </r>
  </si>
  <si>
    <r>
      <rPr>
        <sz val="11"/>
        <color theme="4" tint="-0.499984740745262"/>
        <rFont val="Calibri"/>
        <family val="2"/>
        <scheme val="minor"/>
      </rPr>
      <t xml:space="preserve">            </t>
    </r>
    <r>
      <rPr>
        <u/>
        <sz val="11"/>
        <color theme="4" tint="-0.499984740745262"/>
        <rFont val="Calibri"/>
        <family val="2"/>
        <scheme val="minor"/>
      </rPr>
      <t>(https://www.amazon.com/dp/B01D9WVE96)</t>
    </r>
  </si>
  <si>
    <r>
      <rPr>
        <sz val="11"/>
        <color theme="4" tint="-0.499984740745262"/>
        <rFont val="Calibri"/>
        <family val="2"/>
        <scheme val="minor"/>
      </rPr>
      <t xml:space="preserve">            </t>
    </r>
    <r>
      <rPr>
        <u/>
        <sz val="11"/>
        <color theme="4" tint="-0.499984740745262"/>
        <rFont val="Calibri"/>
        <family val="2"/>
        <scheme val="minor"/>
      </rPr>
      <t>(https://www.amazon.com/Elegoo-Board-ATmega328P-ATMEGA16U2-Arduino/dp/B01EWOE0UU)</t>
    </r>
  </si>
  <si>
    <r>
      <t>10 k</t>
    </r>
    <r>
      <rPr>
        <i/>
        <sz val="11"/>
        <color theme="4" tint="-0.499984740745262"/>
        <rFont val="Symbol"/>
        <family val="1"/>
        <charset val="2"/>
      </rPr>
      <t>W</t>
    </r>
    <r>
      <rPr>
        <i/>
        <sz val="11"/>
        <color theme="4" tint="-0.499984740745262"/>
        <rFont val="Calibri"/>
        <family val="2"/>
      </rPr>
      <t xml:space="preserve"> Resistor</t>
    </r>
  </si>
  <si>
    <r>
      <t xml:space="preserve">220 </t>
    </r>
    <r>
      <rPr>
        <i/>
        <sz val="11"/>
        <color theme="4" tint="-0.499984740745262"/>
        <rFont val="Symbol"/>
        <family val="1"/>
        <charset val="2"/>
      </rPr>
      <t>W</t>
    </r>
    <r>
      <rPr>
        <i/>
        <sz val="11"/>
        <color theme="4" tint="-0.499984740745262"/>
        <rFont val="Calibri"/>
        <family val="2"/>
        <scheme val="minor"/>
      </rPr>
      <t xml:space="preserve"> Resistor</t>
    </r>
  </si>
  <si>
    <r>
      <t>4.7 k</t>
    </r>
    <r>
      <rPr>
        <i/>
        <sz val="11"/>
        <color theme="4" tint="-0.499984740745262"/>
        <rFont val="Symbol"/>
        <family val="1"/>
        <charset val="2"/>
      </rPr>
      <t>W</t>
    </r>
    <r>
      <rPr>
        <i/>
        <sz val="11"/>
        <color theme="4" tint="-0.499984740745262"/>
        <rFont val="Calibri"/>
        <family val="2"/>
      </rPr>
      <t xml:space="preserve"> Resistor</t>
    </r>
  </si>
  <si>
    <t xml:space="preserve">           (https://www.amazon.com/Lystaii-Transparent-Essential-Emulsion-Chemical/dp/B071RD1M4G)</t>
  </si>
  <si>
    <t>Small Plastic Funnel</t>
  </si>
  <si>
    <t>Price: $0.15  ($7.29 for 50)</t>
  </si>
  <si>
    <t>Price: $1.00  ($99.99 for 100) ($34.99 for 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</si>
</sst>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1"/>
      <color rgb="FF2F5496"/>
      <name val="Calibri"/>
      <family val="2"/>
      <scheme val="minor"/>
    </font>
    <font>
      <i/>
      <sz val="11"/>
      <color rgb="FF2F5496"/>
      <name val="Calibri"/>
      <family val="2"/>
    </font>
    <font>
      <u/>
      <sz val="11"/>
      <color theme="10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</font>
    <font>
      <u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i/>
      <sz val="11"/>
      <color theme="4" tint="-0.499984740745262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5" fillId="0" borderId="0" xfId="0" applyFont="1" applyAlignment="1">
      <alignment horizontal="left" vertical="center" indent="4"/>
    </xf>
    <xf numFmtId="0" fontId="6" fillId="0" borderId="0" xfId="1" applyFont="1" applyAlignment="1">
      <alignment horizontal="left" vertical="center" indent="4"/>
    </xf>
    <xf numFmtId="0" fontId="6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E-Projects-100EP514220R-220-Resistors-Pack/dp/B0185FGNWK" TargetMode="External"/><Relationship Id="rId3" Type="http://schemas.openxmlformats.org/officeDocument/2006/relationships/hyperlink" Target="https://www.amazon.com/100-Pack-Heavy-Cable-Strap-Black/dp/B00QSNY53Q" TargetMode="External"/><Relationship Id="rId7" Type="http://schemas.openxmlformats.org/officeDocument/2006/relationships/hyperlink" Target="https://www.amazon.com/MOSFET-N-Channel-Logic-Level-pieces/dp/B00LUF4V90" TargetMode="External"/><Relationship Id="rId2" Type="http://schemas.openxmlformats.org/officeDocument/2006/relationships/hyperlink" Target="https://www.amazon.com/Morris-Products-23171-Screw-Connector/dp/B01LVTJYJJ" TargetMode="External"/><Relationship Id="rId1" Type="http://schemas.openxmlformats.org/officeDocument/2006/relationships/hyperlink" Target="https://www.amazon.com/ELENKER-Waterproof-Temperature-Thermometer-Resistance/dp/B01DQQPR2A?pldnSite=1" TargetMode="External"/><Relationship Id="rId6" Type="http://schemas.openxmlformats.org/officeDocument/2006/relationships/hyperlink" Target="https://www.arrow.com/en/products/bb400/busboard-prototype-systems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amazon.com/Elegoo-Board-ATmega328P-ATMEGA16U2-" TargetMode="External"/><Relationship Id="rId10" Type="http://schemas.openxmlformats.org/officeDocument/2006/relationships/hyperlink" Target="https://www.amazon.com/Scotch-Super-Vinyl-Electrical-Tape/dp/B00004WCCL" TargetMode="External"/><Relationship Id="rId4" Type="http://schemas.openxmlformats.org/officeDocument/2006/relationships/hyperlink" Target="https://www.amazon.com/dp/B01D9WVE96" TargetMode="External"/><Relationship Id="rId9" Type="http://schemas.openxmlformats.org/officeDocument/2006/relationships/hyperlink" Target="https://www.adafruit.com/product/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abSelected="1" workbookViewId="0">
      <selection activeCell="B8" sqref="B8"/>
    </sheetView>
  </sheetViews>
  <sheetFormatPr defaultRowHeight="15" x14ac:dyDescent="0.25"/>
  <cols>
    <col min="1" max="1" width="12.85546875" customWidth="1"/>
    <col min="2" max="2" width="126.28515625" customWidth="1"/>
    <col min="3" max="3" width="12.7109375" customWidth="1"/>
    <col min="4" max="4" width="17.85546875" customWidth="1"/>
  </cols>
  <sheetData>
    <row r="1" spans="1:4" x14ac:dyDescent="0.25">
      <c r="A1" t="s">
        <v>40</v>
      </c>
      <c r="B1" t="s">
        <v>41</v>
      </c>
      <c r="C1" t="s">
        <v>42</v>
      </c>
      <c r="D1" t="s">
        <v>43</v>
      </c>
    </row>
    <row r="2" spans="1:4" x14ac:dyDescent="0.25">
      <c r="A2" s="1" t="s">
        <v>0</v>
      </c>
      <c r="B2" s="7" t="s">
        <v>1</v>
      </c>
      <c r="C2">
        <v>196.64</v>
      </c>
      <c r="D2" s="3">
        <f>C2/130</f>
        <v>1.5126153846153845</v>
      </c>
    </row>
    <row r="3" spans="1:4" x14ac:dyDescent="0.25">
      <c r="B3" s="7" t="s">
        <v>2</v>
      </c>
    </row>
    <row r="4" spans="1:4" x14ac:dyDescent="0.25">
      <c r="B4" s="7" t="s">
        <v>3</v>
      </c>
    </row>
    <row r="5" spans="1:4" x14ac:dyDescent="0.25">
      <c r="A5" s="1">
        <v>2</v>
      </c>
      <c r="B5" s="7" t="s">
        <v>4</v>
      </c>
      <c r="C5">
        <v>134.97999999999999</v>
      </c>
      <c r="D5" s="3">
        <f>C5/130</f>
        <v>1.0383076923076922</v>
      </c>
    </row>
    <row r="6" spans="1:4" x14ac:dyDescent="0.25">
      <c r="B6" s="7" t="s">
        <v>5</v>
      </c>
    </row>
    <row r="7" spans="1:4" x14ac:dyDescent="0.25">
      <c r="B7" s="7" t="s">
        <v>96</v>
      </c>
    </row>
    <row r="8" spans="1:4" x14ac:dyDescent="0.25">
      <c r="A8" s="1">
        <v>3</v>
      </c>
      <c r="B8" s="7" t="s">
        <v>6</v>
      </c>
      <c r="C8">
        <f>5*19.97</f>
        <v>99.85</v>
      </c>
      <c r="D8" s="3">
        <f>C8/130</f>
        <v>0.76807692307692299</v>
      </c>
    </row>
    <row r="9" spans="1:4" x14ac:dyDescent="0.25">
      <c r="B9" s="7" t="s">
        <v>7</v>
      </c>
    </row>
    <row r="10" spans="1:4" x14ac:dyDescent="0.25">
      <c r="B10" s="7" t="s">
        <v>8</v>
      </c>
    </row>
    <row r="11" spans="1:4" x14ac:dyDescent="0.25">
      <c r="A11" s="1">
        <v>4</v>
      </c>
      <c r="B11" s="7" t="s">
        <v>9</v>
      </c>
      <c r="C11">
        <f>7.04*130</f>
        <v>915.2</v>
      </c>
      <c r="D11" s="3">
        <f>C11/130</f>
        <v>7.04</v>
      </c>
    </row>
    <row r="12" spans="1:4" x14ac:dyDescent="0.25">
      <c r="B12" s="7" t="s">
        <v>10</v>
      </c>
    </row>
    <row r="13" spans="1:4" x14ac:dyDescent="0.25">
      <c r="B13" s="7" t="s">
        <v>11</v>
      </c>
    </row>
    <row r="14" spans="1:4" x14ac:dyDescent="0.25">
      <c r="A14" s="2">
        <v>5</v>
      </c>
      <c r="B14" s="8" t="s">
        <v>12</v>
      </c>
      <c r="C14">
        <f>13*7.3</f>
        <v>94.899999999999991</v>
      </c>
      <c r="D14">
        <f>C14/130</f>
        <v>0.73</v>
      </c>
    </row>
    <row r="15" spans="1:4" x14ac:dyDescent="0.25">
      <c r="B15" s="7" t="s">
        <v>13</v>
      </c>
    </row>
    <row r="16" spans="1:4" x14ac:dyDescent="0.25">
      <c r="B16" s="7" t="s">
        <v>14</v>
      </c>
    </row>
    <row r="17" spans="1:4" x14ac:dyDescent="0.25">
      <c r="A17" s="1">
        <v>6</v>
      </c>
      <c r="B17" s="7" t="s">
        <v>15</v>
      </c>
      <c r="C17">
        <v>5.64</v>
      </c>
      <c r="D17" s="3">
        <f>C17/130</f>
        <v>4.3384615384615383E-2</v>
      </c>
    </row>
    <row r="18" spans="1:4" x14ac:dyDescent="0.25">
      <c r="B18" s="7" t="s">
        <v>16</v>
      </c>
    </row>
    <row r="19" spans="1:4" x14ac:dyDescent="0.25">
      <c r="B19" s="7" t="s">
        <v>17</v>
      </c>
    </row>
    <row r="20" spans="1:4" x14ac:dyDescent="0.25">
      <c r="A20" s="1">
        <v>7</v>
      </c>
      <c r="B20" s="7" t="s">
        <v>18</v>
      </c>
      <c r="C20">
        <f>6*9.5</f>
        <v>57</v>
      </c>
      <c r="D20" s="3">
        <f>C20/130</f>
        <v>0.43846153846153846</v>
      </c>
    </row>
    <row r="21" spans="1:4" x14ac:dyDescent="0.25">
      <c r="B21" s="7" t="s">
        <v>19</v>
      </c>
    </row>
    <row r="22" spans="1:4" x14ac:dyDescent="0.25">
      <c r="B22" s="7" t="s">
        <v>20</v>
      </c>
    </row>
    <row r="23" spans="1:4" x14ac:dyDescent="0.25">
      <c r="A23" s="2">
        <v>8</v>
      </c>
      <c r="B23" s="8" t="s">
        <v>21</v>
      </c>
      <c r="C23">
        <f>11.99*26</f>
        <v>311.74</v>
      </c>
      <c r="D23" s="3">
        <f>C23/130</f>
        <v>2.3980000000000001</v>
      </c>
    </row>
    <row r="24" spans="1:4" x14ac:dyDescent="0.25">
      <c r="B24" s="9" t="s">
        <v>22</v>
      </c>
    </row>
    <row r="25" spans="1:4" x14ac:dyDescent="0.25">
      <c r="B25" s="7" t="s">
        <v>23</v>
      </c>
    </row>
    <row r="26" spans="1:4" x14ac:dyDescent="0.25">
      <c r="A26" s="2">
        <v>9</v>
      </c>
      <c r="B26" s="8" t="s">
        <v>44</v>
      </c>
      <c r="C26">
        <f>1.76*65</f>
        <v>114.4</v>
      </c>
      <c r="D26" s="3">
        <f>C26/130</f>
        <v>0.88</v>
      </c>
    </row>
    <row r="27" spans="1:4" x14ac:dyDescent="0.25">
      <c r="B27" s="8" t="s">
        <v>24</v>
      </c>
    </row>
    <row r="28" spans="1:4" x14ac:dyDescent="0.25">
      <c r="B28" s="7" t="s">
        <v>25</v>
      </c>
    </row>
    <row r="29" spans="1:4" x14ac:dyDescent="0.25">
      <c r="A29" s="2">
        <v>10</v>
      </c>
      <c r="B29" s="8" t="s">
        <v>26</v>
      </c>
      <c r="C29">
        <v>17.350000000000001</v>
      </c>
      <c r="D29" s="3">
        <f>C29/130</f>
        <v>0.13346153846153846</v>
      </c>
    </row>
    <row r="30" spans="1:4" x14ac:dyDescent="0.25">
      <c r="B30" s="9" t="s">
        <v>27</v>
      </c>
    </row>
    <row r="31" spans="1:4" x14ac:dyDescent="0.25">
      <c r="B31" s="8" t="s">
        <v>28</v>
      </c>
    </row>
    <row r="32" spans="1:4" x14ac:dyDescent="0.25">
      <c r="A32" s="1">
        <v>11</v>
      </c>
      <c r="B32" s="7" t="s">
        <v>29</v>
      </c>
      <c r="C32">
        <v>205</v>
      </c>
      <c r="D32" s="3">
        <f>C32/130</f>
        <v>1.5769230769230769</v>
      </c>
    </row>
    <row r="33" spans="1:4" x14ac:dyDescent="0.25">
      <c r="B33" s="7" t="s">
        <v>30</v>
      </c>
    </row>
    <row r="34" spans="1:4" x14ac:dyDescent="0.25">
      <c r="B34" s="7" t="s">
        <v>31</v>
      </c>
    </row>
    <row r="35" spans="1:4" x14ac:dyDescent="0.25">
      <c r="A35" s="1">
        <v>12</v>
      </c>
      <c r="B35" s="7" t="s">
        <v>32</v>
      </c>
      <c r="C35">
        <f>4*8.44</f>
        <v>33.76</v>
      </c>
      <c r="D35" s="3">
        <f>C35/130</f>
        <v>0.25969230769230767</v>
      </c>
    </row>
    <row r="36" spans="1:4" x14ac:dyDescent="0.25">
      <c r="B36" s="7" t="s">
        <v>87</v>
      </c>
    </row>
    <row r="37" spans="1:4" x14ac:dyDescent="0.25">
      <c r="B37" s="7" t="s">
        <v>33</v>
      </c>
    </row>
    <row r="38" spans="1:4" x14ac:dyDescent="0.25">
      <c r="A38" s="1">
        <v>13</v>
      </c>
      <c r="B38" s="7" t="s">
        <v>34</v>
      </c>
      <c r="C38">
        <f>5*260</f>
        <v>1300</v>
      </c>
      <c r="D38" s="3">
        <f>C38/130</f>
        <v>10</v>
      </c>
    </row>
    <row r="39" spans="1:4" x14ac:dyDescent="0.25">
      <c r="B39" s="7" t="s">
        <v>35</v>
      </c>
    </row>
    <row r="40" spans="1:4" x14ac:dyDescent="0.25">
      <c r="B40" s="7" t="s">
        <v>36</v>
      </c>
    </row>
    <row r="41" spans="1:4" x14ac:dyDescent="0.25">
      <c r="A41" s="1">
        <v>14</v>
      </c>
      <c r="B41" s="7" t="s">
        <v>37</v>
      </c>
      <c r="C41">
        <f>2*17.85</f>
        <v>35.700000000000003</v>
      </c>
      <c r="D41" s="3">
        <f>C41/130</f>
        <v>0.27461538461538465</v>
      </c>
    </row>
    <row r="42" spans="1:4" x14ac:dyDescent="0.25">
      <c r="B42" s="9" t="s">
        <v>38</v>
      </c>
    </row>
    <row r="43" spans="1:4" x14ac:dyDescent="0.25">
      <c r="B43" s="7" t="s">
        <v>39</v>
      </c>
    </row>
    <row r="44" spans="1:4" x14ac:dyDescent="0.25">
      <c r="A44" s="2">
        <v>15</v>
      </c>
      <c r="B44" s="8" t="s">
        <v>45</v>
      </c>
      <c r="C44">
        <f>37.45*2</f>
        <v>74.900000000000006</v>
      </c>
      <c r="D44" s="3">
        <f>C44/130</f>
        <v>0.57615384615384624</v>
      </c>
    </row>
    <row r="45" spans="1:4" x14ac:dyDescent="0.25">
      <c r="B45" s="10" t="s">
        <v>88</v>
      </c>
    </row>
    <row r="46" spans="1:4" x14ac:dyDescent="0.25">
      <c r="B46" s="7" t="s">
        <v>46</v>
      </c>
    </row>
    <row r="47" spans="1:4" x14ac:dyDescent="0.25">
      <c r="A47" s="4">
        <v>16</v>
      </c>
      <c r="B47" s="11" t="s">
        <v>47</v>
      </c>
      <c r="C47">
        <f>15.62*130</f>
        <v>2030.6</v>
      </c>
      <c r="D47" s="3">
        <f>C47/130</f>
        <v>15.62</v>
      </c>
    </row>
    <row r="48" spans="1:4" x14ac:dyDescent="0.25">
      <c r="A48" s="5"/>
      <c r="B48" s="11" t="s">
        <v>79</v>
      </c>
    </row>
    <row r="49" spans="1:4" x14ac:dyDescent="0.25">
      <c r="A49" s="5"/>
      <c r="B49" s="12" t="s">
        <v>80</v>
      </c>
    </row>
    <row r="50" spans="1:4" x14ac:dyDescent="0.25">
      <c r="A50" s="6">
        <v>17</v>
      </c>
      <c r="B50" s="12" t="s">
        <v>48</v>
      </c>
      <c r="C50">
        <f>1.67*130</f>
        <v>217.1</v>
      </c>
      <c r="D50" s="3">
        <f>C50/130</f>
        <v>1.67</v>
      </c>
    </row>
    <row r="51" spans="1:4" x14ac:dyDescent="0.25">
      <c r="A51" s="5"/>
      <c r="B51" s="12" t="s">
        <v>83</v>
      </c>
    </row>
    <row r="52" spans="1:4" x14ac:dyDescent="0.25">
      <c r="A52" s="5"/>
      <c r="B52" s="12" t="s">
        <v>82</v>
      </c>
    </row>
    <row r="53" spans="1:4" x14ac:dyDescent="0.25">
      <c r="A53" s="2">
        <v>18</v>
      </c>
      <c r="B53" s="8" t="s">
        <v>49</v>
      </c>
      <c r="C53">
        <f>3.56*130</f>
        <v>462.8</v>
      </c>
      <c r="D53" s="3">
        <f>C53/130</f>
        <v>3.56</v>
      </c>
    </row>
    <row r="54" spans="1:4" x14ac:dyDescent="0.25">
      <c r="B54" s="13" t="s">
        <v>77</v>
      </c>
    </row>
    <row r="55" spans="1:4" x14ac:dyDescent="0.25">
      <c r="B55" s="7" t="s">
        <v>50</v>
      </c>
    </row>
    <row r="56" spans="1:4" x14ac:dyDescent="0.25">
      <c r="A56" s="1">
        <v>19</v>
      </c>
      <c r="B56" s="7" t="s">
        <v>51</v>
      </c>
      <c r="C56">
        <f>10.99*130</f>
        <v>1428.7</v>
      </c>
      <c r="D56" s="3">
        <f>C56/130</f>
        <v>10.99</v>
      </c>
    </row>
    <row r="57" spans="1:4" x14ac:dyDescent="0.25">
      <c r="B57" s="7" t="s">
        <v>78</v>
      </c>
    </row>
    <row r="58" spans="1:4" x14ac:dyDescent="0.25">
      <c r="B58" s="10" t="s">
        <v>89</v>
      </c>
    </row>
    <row r="59" spans="1:4" x14ac:dyDescent="0.25">
      <c r="B59" s="7" t="s">
        <v>52</v>
      </c>
    </row>
    <row r="60" spans="1:4" x14ac:dyDescent="0.25">
      <c r="A60" s="1">
        <v>20</v>
      </c>
      <c r="B60" s="7" t="s">
        <v>53</v>
      </c>
      <c r="C60">
        <f>3.894*130</f>
        <v>506.22</v>
      </c>
      <c r="D60" s="3">
        <f>C60/130</f>
        <v>3.8940000000000001</v>
      </c>
    </row>
    <row r="61" spans="1:4" x14ac:dyDescent="0.25">
      <c r="B61" s="9" t="s">
        <v>54</v>
      </c>
    </row>
    <row r="62" spans="1:4" x14ac:dyDescent="0.25">
      <c r="B62" s="7" t="s">
        <v>55</v>
      </c>
    </row>
    <row r="63" spans="1:4" x14ac:dyDescent="0.25">
      <c r="A63" s="2">
        <v>21</v>
      </c>
      <c r="B63" s="8" t="s">
        <v>56</v>
      </c>
      <c r="C63">
        <f>179.85*2</f>
        <v>359.7</v>
      </c>
      <c r="D63" s="3">
        <f>C63/130</f>
        <v>2.766923076923077</v>
      </c>
    </row>
    <row r="64" spans="1:4" x14ac:dyDescent="0.25">
      <c r="B64" s="9" t="s">
        <v>57</v>
      </c>
    </row>
    <row r="65" spans="1:4" x14ac:dyDescent="0.25">
      <c r="B65" s="8" t="s">
        <v>58</v>
      </c>
    </row>
    <row r="66" spans="1:4" x14ac:dyDescent="0.25">
      <c r="A66" s="2">
        <v>22</v>
      </c>
      <c r="B66" s="8" t="s">
        <v>90</v>
      </c>
      <c r="C66">
        <f>6.16*2</f>
        <v>12.32</v>
      </c>
      <c r="D66" s="3">
        <f>C66/130</f>
        <v>9.4769230769230772E-2</v>
      </c>
    </row>
    <row r="67" spans="1:4" x14ac:dyDescent="0.25">
      <c r="B67" s="8" t="s">
        <v>59</v>
      </c>
    </row>
    <row r="68" spans="1:4" x14ac:dyDescent="0.25">
      <c r="B68" s="7" t="s">
        <v>60</v>
      </c>
    </row>
    <row r="69" spans="1:4" x14ac:dyDescent="0.25">
      <c r="A69" s="1">
        <v>23</v>
      </c>
      <c r="B69" s="7" t="s">
        <v>91</v>
      </c>
      <c r="C69">
        <f>5.16*2</f>
        <v>10.32</v>
      </c>
      <c r="D69" s="3">
        <f>C69/130</f>
        <v>7.9384615384615387E-2</v>
      </c>
    </row>
    <row r="70" spans="1:4" x14ac:dyDescent="0.25">
      <c r="B70" s="9" t="s">
        <v>61</v>
      </c>
    </row>
    <row r="71" spans="1:4" x14ac:dyDescent="0.25">
      <c r="B71" s="7" t="s">
        <v>62</v>
      </c>
    </row>
    <row r="72" spans="1:4" x14ac:dyDescent="0.25">
      <c r="A72" s="2">
        <v>24</v>
      </c>
      <c r="B72" s="8" t="s">
        <v>92</v>
      </c>
      <c r="C72">
        <f>9.03*2</f>
        <v>18.059999999999999</v>
      </c>
      <c r="D72" s="3">
        <f>C72/130</f>
        <v>0.13892307692307693</v>
      </c>
    </row>
    <row r="73" spans="1:4" x14ac:dyDescent="0.25">
      <c r="B73" s="8" t="s">
        <v>63</v>
      </c>
    </row>
    <row r="74" spans="1:4" x14ac:dyDescent="0.25">
      <c r="B74" s="7" t="s">
        <v>64</v>
      </c>
    </row>
    <row r="75" spans="1:4" x14ac:dyDescent="0.25">
      <c r="A75" s="2">
        <v>25</v>
      </c>
      <c r="B75" s="8" t="s">
        <v>65</v>
      </c>
      <c r="C75">
        <f>5.99*3</f>
        <v>17.97</v>
      </c>
      <c r="D75" s="3">
        <f>C75/130</f>
        <v>0.13823076923076921</v>
      </c>
    </row>
    <row r="76" spans="1:4" x14ac:dyDescent="0.25">
      <c r="B76" s="8" t="s">
        <v>66</v>
      </c>
    </row>
    <row r="77" spans="1:4" x14ac:dyDescent="0.25">
      <c r="B77" s="8" t="s">
        <v>67</v>
      </c>
    </row>
    <row r="78" spans="1:4" x14ac:dyDescent="0.25">
      <c r="A78" s="2">
        <v>26</v>
      </c>
      <c r="B78" s="8" t="s">
        <v>68</v>
      </c>
      <c r="C78">
        <f>1.56*130</f>
        <v>202.8</v>
      </c>
      <c r="D78" s="3">
        <f>C78/130</f>
        <v>1.56</v>
      </c>
    </row>
    <row r="79" spans="1:4" x14ac:dyDescent="0.25">
      <c r="B79" s="8" t="s">
        <v>69</v>
      </c>
    </row>
    <row r="80" spans="1:4" x14ac:dyDescent="0.25">
      <c r="B80" s="8" t="s">
        <v>70</v>
      </c>
    </row>
    <row r="81" spans="1:4" x14ac:dyDescent="0.25">
      <c r="A81" s="2">
        <v>27</v>
      </c>
      <c r="B81" s="8" t="s">
        <v>71</v>
      </c>
      <c r="C81">
        <f>8.95*130</f>
        <v>1163.5</v>
      </c>
      <c r="D81" s="3">
        <f>C81/130</f>
        <v>8.9499999999999993</v>
      </c>
    </row>
    <row r="82" spans="1:4" x14ac:dyDescent="0.25">
      <c r="B82" s="9" t="s">
        <v>72</v>
      </c>
    </row>
    <row r="83" spans="1:4" x14ac:dyDescent="0.25">
      <c r="B83" s="8" t="s">
        <v>73</v>
      </c>
    </row>
    <row r="84" spans="1:4" x14ac:dyDescent="0.25">
      <c r="A84" s="2">
        <v>28</v>
      </c>
      <c r="B84" s="8" t="s">
        <v>74</v>
      </c>
      <c r="C84">
        <v>6.05</v>
      </c>
      <c r="D84" s="3">
        <f>C84/130</f>
        <v>4.6538461538461535E-2</v>
      </c>
    </row>
    <row r="85" spans="1:4" x14ac:dyDescent="0.25">
      <c r="B85" s="9" t="s">
        <v>75</v>
      </c>
    </row>
    <row r="86" spans="1:4" x14ac:dyDescent="0.25">
      <c r="B86" s="8" t="s">
        <v>76</v>
      </c>
    </row>
    <row r="87" spans="1:4" x14ac:dyDescent="0.25">
      <c r="A87" s="2">
        <v>29</v>
      </c>
      <c r="B87" s="8" t="s">
        <v>85</v>
      </c>
      <c r="C87" s="3">
        <f>3.97*130</f>
        <v>516.1</v>
      </c>
      <c r="D87" s="3">
        <f>C87/130</f>
        <v>3.97</v>
      </c>
    </row>
    <row r="88" spans="1:4" x14ac:dyDescent="0.25">
      <c r="B88" s="8" t="s">
        <v>84</v>
      </c>
    </row>
    <row r="89" spans="1:4" x14ac:dyDescent="0.25">
      <c r="B89" s="8" t="s">
        <v>86</v>
      </c>
    </row>
    <row r="90" spans="1:4" x14ac:dyDescent="0.25">
      <c r="A90" s="2">
        <v>30</v>
      </c>
      <c r="B90" s="8" t="s">
        <v>94</v>
      </c>
      <c r="C90">
        <f>3*7.29</f>
        <v>21.87</v>
      </c>
      <c r="D90" s="3">
        <f>C90/130</f>
        <v>0.16823076923076924</v>
      </c>
    </row>
    <row r="91" spans="1:4" x14ac:dyDescent="0.25">
      <c r="B91" s="14" t="s">
        <v>93</v>
      </c>
    </row>
    <row r="92" spans="1:4" x14ac:dyDescent="0.25">
      <c r="B92" s="8" t="s">
        <v>95</v>
      </c>
    </row>
    <row r="94" spans="1:4" x14ac:dyDescent="0.25">
      <c r="B94" t="s">
        <v>81</v>
      </c>
      <c r="C94">
        <f>SUM(C2:C92)</f>
        <v>10571.169999999998</v>
      </c>
      <c r="D94" s="3">
        <f>SUM(D2:D92)</f>
        <v>81.316692307692321</v>
      </c>
    </row>
  </sheetData>
  <hyperlinks>
    <hyperlink ref="B24" r:id="rId1" display="https://www.amazon.com/ELENKER-Waterproof-Temperature-Thermometer-Resistance/dp/B01DQQPR2A?pldnSite=1"/>
    <hyperlink ref="B30" r:id="rId2" display="https://www.amazon.com/Morris-Products-23171-Screw-Connector/dp/B01LVTJYJJ"/>
    <hyperlink ref="B42" r:id="rId3" display="https://www.amazon.com/100-Pack-Heavy-Cable-Strap-Black/dp/B00QSNY53Q"/>
    <hyperlink ref="B45" r:id="rId4" display="https://www.amazon.com/dp/B01D9WVE96"/>
    <hyperlink ref="B58" r:id="rId5" display="https://www.amazon.com/Elegoo-Board-ATmega328P-ATMEGA16U2-"/>
    <hyperlink ref="B61" r:id="rId6" display="https://www.arrow.com/en/products/bb400/busboard-prototype-systems"/>
    <hyperlink ref="B64" r:id="rId7" location="detail-bullets" display="https://www.amazon.com/MOSFET-N-Channel-Logic-Level-pieces/dp/B00LUF4V90 - detail-bullets"/>
    <hyperlink ref="B70" r:id="rId8" display="https://www.amazon.com/E-Projects-100EP514220R-220-Resistors-Pack/dp/B0185FGNWK"/>
    <hyperlink ref="B82" r:id="rId9" display="https://www.adafruit.com/product/954"/>
    <hyperlink ref="B85" r:id="rId10" display="https://www.amazon.com/Scotch-Super-Vinyl-Electrical-Tape/dp/B00004WCCL"/>
  </hyperlinks>
  <pageMargins left="0.7" right="0.7" top="0.75" bottom="0.75" header="0.3" footer="0.3"/>
  <pageSetup orientation="portrait" horizontalDpi="0" verticalDpi="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Svoronos,Spyros A</dc:creator>
  <cp:lastModifiedBy>Svoronos,Spyros A</cp:lastModifiedBy>
  <dcterms:created xsi:type="dcterms:W3CDTF">2017-10-27T01:21:43Z</dcterms:created>
  <dcterms:modified xsi:type="dcterms:W3CDTF">2017-10-27T20:53:42Z</dcterms:modified>
</cp:coreProperties>
</file>